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I19" i="1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40"/>
  <c r="H19"/>
  <c r="H21"/>
  <c r="H25"/>
  <c r="H26"/>
  <c r="H27"/>
  <c r="H28"/>
  <c r="H29"/>
  <c r="H30"/>
  <c r="H31"/>
  <c r="H32"/>
  <c r="H33"/>
  <c r="H34"/>
  <c r="H35"/>
  <c r="H36"/>
  <c r="H37"/>
  <c r="H38"/>
  <c r="H39"/>
  <c r="H40"/>
  <c r="J4" l="1"/>
  <c r="J5"/>
  <c r="J6"/>
  <c r="J7"/>
  <c r="J8"/>
  <c r="J9"/>
  <c r="J10"/>
  <c r="J11"/>
  <c r="J12"/>
  <c r="J13"/>
  <c r="J14"/>
  <c r="J15"/>
  <c r="J16"/>
  <c r="J17"/>
  <c r="J18"/>
  <c r="J3"/>
  <c r="I4"/>
  <c r="I5"/>
  <c r="I6"/>
  <c r="I7"/>
  <c r="I8"/>
  <c r="I9"/>
  <c r="I10"/>
  <c r="I11"/>
  <c r="I12"/>
  <c r="I13"/>
  <c r="I14"/>
  <c r="I15"/>
  <c r="I16"/>
  <c r="I17"/>
  <c r="I18"/>
  <c r="I3"/>
  <c r="H4"/>
  <c r="H5"/>
  <c r="H6"/>
  <c r="H7"/>
  <c r="H8"/>
  <c r="H9"/>
  <c r="H10"/>
  <c r="H11"/>
  <c r="H12"/>
  <c r="H13"/>
  <c r="H14"/>
  <c r="H15"/>
  <c r="H16"/>
  <c r="H17"/>
  <c r="H18"/>
  <c r="H3"/>
</calcChain>
</file>

<file path=xl/sharedStrings.xml><?xml version="1.0" encoding="utf-8"?>
<sst xmlns="http://schemas.openxmlformats.org/spreadsheetml/2006/main" count="154" uniqueCount="119">
  <si>
    <t>RCVR45752</t>
  </si>
  <si>
    <t>HOSE FITTING    "L" 3/8M - D.10 PLS.</t>
  </si>
  <si>
    <t>VTVT13938</t>
  </si>
  <si>
    <t>SCREW</t>
  </si>
  <si>
    <t>TE  8X20    UNI5739 INX</t>
  </si>
  <si>
    <t>VTRS00269</t>
  </si>
  <si>
    <t>WASHER             D. 8 DIN 6798-A INX A2</t>
  </si>
  <si>
    <t>VTRS13947</t>
  </si>
  <si>
    <t>WASHER             D. 8       INX UNI 6592</t>
  </si>
  <si>
    <t>LAFN36319</t>
  </si>
  <si>
    <t>RING NUT          M25X1.5-10.3</t>
  </si>
  <si>
    <t>LAFN35745</t>
  </si>
  <si>
    <t>FLANGE</t>
  </si>
  <si>
    <t>LAV.</t>
  </si>
  <si>
    <t>VTVT15143</t>
  </si>
  <si>
    <t>TE  6X16    UNI5739</t>
  </si>
  <si>
    <t>VTRS00246</t>
  </si>
  <si>
    <t>WASHER             D. 6</t>
  </si>
  <si>
    <t>VTRS00245</t>
  </si>
  <si>
    <t>WASHER             D.6 UNI 6592 INOX</t>
  </si>
  <si>
    <t>CUVR31111</t>
  </si>
  <si>
    <t>BALL BEARING</t>
  </si>
  <si>
    <t>6005-2RS1</t>
  </si>
  <si>
    <t>LAFN31112</t>
  </si>
  <si>
    <t>SPACER</t>
  </si>
  <si>
    <t>SLO7161</t>
  </si>
  <si>
    <t>LAFN31113</t>
  </si>
  <si>
    <t>DRIVE DISK       LV</t>
  </si>
  <si>
    <t>VTAE00052</t>
  </si>
  <si>
    <t>RING</t>
  </si>
  <si>
    <t>ARRESTO ALBERO</t>
  </si>
  <si>
    <t>MPVR02768</t>
  </si>
  <si>
    <t>DISC</t>
  </si>
  <si>
    <t>PROTEZIONE</t>
  </si>
  <si>
    <t>MTPL34057</t>
  </si>
  <si>
    <t>PULLEY</t>
  </si>
  <si>
    <t>E/B450</t>
  </si>
  <si>
    <t>LAFN45447</t>
  </si>
  <si>
    <t>PIN</t>
  </si>
  <si>
    <t>LAVAPAV.E/B 2V.</t>
  </si>
  <si>
    <t xml:space="preserve"> </t>
  </si>
  <si>
    <t>E86638</t>
  </si>
  <si>
    <t>Union Elbow</t>
  </si>
  <si>
    <t>E89182</t>
  </si>
  <si>
    <t>Screw</t>
  </si>
  <si>
    <t>E89183</t>
  </si>
  <si>
    <t>Washer</t>
  </si>
  <si>
    <t>E86879</t>
  </si>
  <si>
    <t>E86468</t>
  </si>
  <si>
    <t>AS20 Nut</t>
  </si>
  <si>
    <t>E86725</t>
  </si>
  <si>
    <t>Flange, WS20</t>
  </si>
  <si>
    <t>E86737</t>
  </si>
  <si>
    <t>E86716</t>
  </si>
  <si>
    <t>Cham Washer</t>
  </si>
  <si>
    <t>E86427</t>
  </si>
  <si>
    <t>Washer for AS20</t>
  </si>
  <si>
    <t>E86409</t>
  </si>
  <si>
    <t>Bearing, 6005 2RS</t>
  </si>
  <si>
    <t>E86533</t>
  </si>
  <si>
    <t>Bearing spacer</t>
  </si>
  <si>
    <t>E86532</t>
  </si>
  <si>
    <t>Conveyor</t>
  </si>
  <si>
    <t>E86812</t>
  </si>
  <si>
    <t>Seegeer</t>
  </si>
  <si>
    <t>E89090</t>
  </si>
  <si>
    <t>Splash guard</t>
  </si>
  <si>
    <t>E86724</t>
  </si>
  <si>
    <t>E86534</t>
  </si>
  <si>
    <t>Pin</t>
  </si>
  <si>
    <t>ITEM</t>
  </si>
  <si>
    <t>SKU</t>
  </si>
  <si>
    <t>DESCRIPTION</t>
  </si>
  <si>
    <t>QTY</t>
  </si>
  <si>
    <t>REF.</t>
  </si>
  <si>
    <t>CODE</t>
  </si>
  <si>
    <t>QT</t>
  </si>
  <si>
    <t>SL18232</t>
  </si>
  <si>
    <t>BEND</t>
  </si>
  <si>
    <t xml:space="preserve">SL04134      </t>
  </si>
  <si>
    <t xml:space="preserve">SL06057      </t>
  </si>
  <si>
    <t>WASHER</t>
  </si>
  <si>
    <t xml:space="preserve">SL06041      </t>
  </si>
  <si>
    <t>SL09944</t>
  </si>
  <si>
    <t>COVER</t>
  </si>
  <si>
    <t>SL03462</t>
  </si>
  <si>
    <t>GASKET</t>
  </si>
  <si>
    <t>SL18194</t>
  </si>
  <si>
    <t>EXTENSION</t>
  </si>
  <si>
    <t>SL05049</t>
  </si>
  <si>
    <t>NUT</t>
  </si>
  <si>
    <t>SL15023</t>
  </si>
  <si>
    <t>SL04135</t>
  </si>
  <si>
    <t>SL06023</t>
  </si>
  <si>
    <t>SL06022</t>
  </si>
  <si>
    <t>SL12025</t>
  </si>
  <si>
    <t>BEARING</t>
  </si>
  <si>
    <t>SL07161</t>
  </si>
  <si>
    <t>SL01023</t>
  </si>
  <si>
    <t>CONVEYOR, DRIVER</t>
  </si>
  <si>
    <t>SL07492</t>
  </si>
  <si>
    <t>CAP</t>
  </si>
  <si>
    <t>SL11096</t>
  </si>
  <si>
    <t>SEEGER</t>
  </si>
  <si>
    <t>SL03511</t>
  </si>
  <si>
    <t>SL10047</t>
  </si>
  <si>
    <t xml:space="preserve">PULLEY </t>
  </si>
  <si>
    <t>SL07303</t>
  </si>
  <si>
    <t>Description</t>
  </si>
  <si>
    <t>Pulley, before 04B004</t>
  </si>
  <si>
    <t>E89113</t>
  </si>
  <si>
    <t>Cover  WS20</t>
  </si>
  <si>
    <t>E89111</t>
  </si>
  <si>
    <t>Gasket</t>
  </si>
  <si>
    <t>E86636</t>
  </si>
  <si>
    <t>Nipple</t>
  </si>
  <si>
    <t>E89367</t>
  </si>
  <si>
    <t>Cap  WS20</t>
  </si>
  <si>
    <t xml:space="preserve"> Brush Drive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</si>
</sst>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49" fontId="9" fillId="0" borderId="3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left" indent="3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7" fillId="0" borderId="0" xfId="0" applyFont="1" applyBorder="1" applyAlignment="1">
      <alignment horizontal="left" indent="2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7</xdr:col>
      <xdr:colOff>657225</xdr:colOff>
      <xdr:row>29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333375"/>
          <a:ext cx="5495925" cy="425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E8950600                      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0"/>
  <sheetViews>
    <sheetView topLeftCell="A14" workbookViewId="0">
      <selection activeCell="G20" sqref="G20:J40"/>
    </sheetView>
  </sheetViews>
  <sheetFormatPr defaultRowHeight="12.75"/>
  <cols>
    <col min="2" max="2" width="13.5703125" customWidth="1"/>
    <col min="3" max="3" width="10.28515625" customWidth="1"/>
    <col min="4" max="4" width="16" customWidth="1"/>
    <col min="5" max="5" width="23.85546875" customWidth="1"/>
    <col min="6" max="6" width="21.28515625" customWidth="1"/>
    <col min="7" max="7" width="8.140625" customWidth="1"/>
    <col min="8" max="8" width="9" customWidth="1"/>
    <col min="9" max="9" width="22.28515625" customWidth="1"/>
  </cols>
  <sheetData>
    <row r="2" spans="2:10">
      <c r="B2" s="1"/>
      <c r="D2" s="1"/>
      <c r="E2" s="1"/>
      <c r="G2" s="1"/>
      <c r="H2" s="1"/>
      <c r="I2" s="1"/>
    </row>
    <row r="3" spans="2:10">
      <c r="B3" s="4">
        <v>1</v>
      </c>
      <c r="C3" s="2" t="s">
        <v>0</v>
      </c>
      <c r="E3" s="5" t="s">
        <v>40</v>
      </c>
      <c r="F3" s="2" t="s">
        <v>1</v>
      </c>
      <c r="G3" s="3">
        <v>100</v>
      </c>
      <c r="H3" s="6" t="e">
        <f>IF(ISNA(VLOOKUP(C3,'[1]Parts List Query'!$G$2:'[1]Parts List Query'!$J$17536,4,FALSE))=TRUE,(C3),(LEFT(VLOOKUP(C3,[1]!Table_Query_from_BetcoViews[[AlternateID]:[MainSKU]],4,FALSE),6)))</f>
        <v>#REF!</v>
      </c>
      <c r="I3" s="6" t="str">
        <f>IFERROR(VLOOKUP(TRIM(C3),[1]!Table_Query_from_BetcoViews[[AlternateID]:[ItemDescr2]],5,FALSE),(CONCATENATE(D3,E3,F3)))</f>
        <v>Union Elbow</v>
      </c>
      <c r="J3">
        <f>G3*0.01</f>
        <v>1</v>
      </c>
    </row>
    <row r="4" spans="2:10">
      <c r="B4" s="4">
        <v>2</v>
      </c>
      <c r="C4" s="2" t="s">
        <v>2</v>
      </c>
      <c r="D4" s="2" t="s">
        <v>3</v>
      </c>
      <c r="E4" s="5" t="s">
        <v>40</v>
      </c>
      <c r="F4" s="2" t="s">
        <v>4</v>
      </c>
      <c r="G4" s="3">
        <v>400</v>
      </c>
      <c r="H4" s="6" t="e">
        <f>IF(ISNA(VLOOKUP(C4,'[1]Parts List Query'!$G$2:'[1]Parts List Query'!$J$17536,4,FALSE))=TRUE,(C4),(LEFT(VLOOKUP(C4,[1]!Table_Query_from_BetcoViews[[AlternateID]:[MainSKU]],4,FALSE),6)))</f>
        <v>#REF!</v>
      </c>
      <c r="I4" s="6" t="str">
        <f>IFERROR(VLOOKUP(TRIM(C4),[1]!Table_Query_from_BetcoViews[[AlternateID]:[ItemDescr2]],5,FALSE),(CONCATENATE(D4,E4,F4)))</f>
        <v>Screw</v>
      </c>
      <c r="J4">
        <f t="shared" ref="J4:J18" si="0">G4*0.01</f>
        <v>4</v>
      </c>
    </row>
    <row r="5" spans="2:10">
      <c r="B5" s="4">
        <v>3</v>
      </c>
      <c r="C5" s="2" t="s">
        <v>5</v>
      </c>
      <c r="E5" s="5" t="s">
        <v>40</v>
      </c>
      <c r="F5" s="2" t="s">
        <v>6</v>
      </c>
      <c r="G5" s="3">
        <v>400</v>
      </c>
      <c r="H5" s="6" t="e">
        <f>IF(ISNA(VLOOKUP(C5,'[1]Parts List Query'!$G$2:'[1]Parts List Query'!$J$17536,4,FALSE))=TRUE,(C5),(LEFT(VLOOKUP(C5,[1]!Table_Query_from_BetcoViews[[AlternateID]:[MainSKU]],4,FALSE),6)))</f>
        <v>#REF!</v>
      </c>
      <c r="I5" s="6" t="str">
        <f>IFERROR(VLOOKUP(TRIM(C5),[1]!Table_Query_from_BetcoViews[[AlternateID]:[ItemDescr2]],5,FALSE),(CONCATENATE(D5,E5,F5)))</f>
        <v>Washer</v>
      </c>
      <c r="J5">
        <f t="shared" si="0"/>
        <v>4</v>
      </c>
    </row>
    <row r="6" spans="2:10">
      <c r="B6" s="4">
        <v>4</v>
      </c>
      <c r="C6" s="2" t="s">
        <v>7</v>
      </c>
      <c r="E6" s="5" t="s">
        <v>40</v>
      </c>
      <c r="F6" s="2" t="s">
        <v>8</v>
      </c>
      <c r="G6" s="3">
        <v>400</v>
      </c>
      <c r="H6" s="6" t="e">
        <f>IF(ISNA(VLOOKUP(C6,'[1]Parts List Query'!$G$2:'[1]Parts List Query'!$J$17536,4,FALSE))=TRUE,(C6),(LEFT(VLOOKUP(C6,[1]!Table_Query_from_BetcoViews[[AlternateID]:[MainSKU]],4,FALSE),6)))</f>
        <v>#REF!</v>
      </c>
      <c r="I6" s="6" t="str">
        <f>IFERROR(VLOOKUP(TRIM(C6),[1]!Table_Query_from_BetcoViews[[AlternateID]:[ItemDescr2]],5,FALSE),(CONCATENATE(D6,E6,F6)))</f>
        <v>Washer</v>
      </c>
      <c r="J6">
        <f t="shared" si="0"/>
        <v>4</v>
      </c>
    </row>
    <row r="7" spans="2:10">
      <c r="B7" s="4">
        <v>8</v>
      </c>
      <c r="C7" s="2" t="s">
        <v>9</v>
      </c>
      <c r="E7" s="5" t="s">
        <v>40</v>
      </c>
      <c r="F7" s="2" t="s">
        <v>10</v>
      </c>
      <c r="G7" s="3">
        <v>100</v>
      </c>
      <c r="H7" s="6" t="e">
        <f>IF(ISNA(VLOOKUP(C7,'[1]Parts List Query'!$G$2:'[1]Parts List Query'!$J$17536,4,FALSE))=TRUE,(C7),(LEFT(VLOOKUP(C7,[1]!Table_Query_from_BetcoViews[[AlternateID]:[MainSKU]],4,FALSE),6)))</f>
        <v>#REF!</v>
      </c>
      <c r="I7" s="6" t="str">
        <f>IFERROR(VLOOKUP(TRIM(C7),[1]!Table_Query_from_BetcoViews[[AlternateID]:[ItemDescr2]],5,FALSE),(CONCATENATE(D7,E7,F7)))</f>
        <v>AS20 Nut</v>
      </c>
      <c r="J7">
        <f t="shared" si="0"/>
        <v>1</v>
      </c>
    </row>
    <row r="8" spans="2:10">
      <c r="B8" s="4">
        <v>9</v>
      </c>
      <c r="C8" s="2" t="s">
        <v>11</v>
      </c>
      <c r="D8" s="2" t="s">
        <v>12</v>
      </c>
      <c r="E8" s="5" t="s">
        <v>40</v>
      </c>
      <c r="F8" s="2" t="s">
        <v>13</v>
      </c>
      <c r="G8" s="3">
        <v>100</v>
      </c>
      <c r="H8" s="6" t="e">
        <f>IF(ISNA(VLOOKUP(C8,'[1]Parts List Query'!$G$2:'[1]Parts List Query'!$J$17536,4,FALSE))=TRUE,(C8),(LEFT(VLOOKUP(C8,[1]!Table_Query_from_BetcoViews[[AlternateID]:[MainSKU]],4,FALSE),6)))</f>
        <v>#REF!</v>
      </c>
      <c r="I8" s="6" t="str">
        <f>IFERROR(VLOOKUP(TRIM(C8),[1]!Table_Query_from_BetcoViews[[AlternateID]:[ItemDescr2]],5,FALSE),(CONCATENATE(D8,E8,F8)))</f>
        <v>Flange, WS20</v>
      </c>
      <c r="J8">
        <f t="shared" si="0"/>
        <v>1</v>
      </c>
    </row>
    <row r="9" spans="2:10">
      <c r="B9" s="4">
        <v>10</v>
      </c>
      <c r="C9" s="2" t="s">
        <v>14</v>
      </c>
      <c r="D9" s="2" t="s">
        <v>3</v>
      </c>
      <c r="E9" s="5" t="s">
        <v>40</v>
      </c>
      <c r="F9" s="2" t="s">
        <v>15</v>
      </c>
      <c r="G9" s="3">
        <v>300</v>
      </c>
      <c r="H9" s="6" t="e">
        <f>IF(ISNA(VLOOKUP(C9,'[1]Parts List Query'!$G$2:'[1]Parts List Query'!$J$17536,4,FALSE))=TRUE,(C9),(LEFT(VLOOKUP(C9,[1]!Table_Query_from_BetcoViews[[AlternateID]:[MainSKU]],4,FALSE),6)))</f>
        <v>#REF!</v>
      </c>
      <c r="I9" s="6" t="str">
        <f>IFERROR(VLOOKUP(TRIM(C9),[1]!Table_Query_from_BetcoViews[[AlternateID]:[ItemDescr2]],5,FALSE),(CONCATENATE(D9,E9,F9)))</f>
        <v>Screw</v>
      </c>
      <c r="J9">
        <f t="shared" si="0"/>
        <v>3</v>
      </c>
    </row>
    <row r="10" spans="2:10">
      <c r="B10" s="4">
        <v>11</v>
      </c>
      <c r="C10" s="2" t="s">
        <v>16</v>
      </c>
      <c r="D10" s="2" t="s">
        <v>17</v>
      </c>
      <c r="E10" s="5" t="s">
        <v>40</v>
      </c>
      <c r="G10" s="3">
        <v>300</v>
      </c>
      <c r="H10" s="6" t="e">
        <f>IF(ISNA(VLOOKUP(C10,'[1]Parts List Query'!$G$2:'[1]Parts List Query'!$J$17536,4,FALSE))=TRUE,(C10),(LEFT(VLOOKUP(C10,[1]!Table_Query_from_BetcoViews[[AlternateID]:[MainSKU]],4,FALSE),6)))</f>
        <v>#REF!</v>
      </c>
      <c r="I10" s="6" t="str">
        <f>IFERROR(VLOOKUP(TRIM(C10),[1]!Table_Query_from_BetcoViews[[AlternateID]:[ItemDescr2]],5,FALSE),(CONCATENATE(D10,E10,F10)))</f>
        <v>Cham Washer</v>
      </c>
      <c r="J10">
        <f t="shared" si="0"/>
        <v>3</v>
      </c>
    </row>
    <row r="11" spans="2:10">
      <c r="B11" s="4">
        <v>12</v>
      </c>
      <c r="C11" s="2" t="s">
        <v>18</v>
      </c>
      <c r="E11" s="5" t="s">
        <v>40</v>
      </c>
      <c r="F11" s="2" t="s">
        <v>19</v>
      </c>
      <c r="G11" s="3">
        <v>300</v>
      </c>
      <c r="H11" s="6" t="e">
        <f>IF(ISNA(VLOOKUP(C11,'[1]Parts List Query'!$G$2:'[1]Parts List Query'!$J$17536,4,FALSE))=TRUE,(C11),(LEFT(VLOOKUP(C11,[1]!Table_Query_from_BetcoViews[[AlternateID]:[MainSKU]],4,FALSE),6)))</f>
        <v>#REF!</v>
      </c>
      <c r="I11" s="6" t="str">
        <f>IFERROR(VLOOKUP(TRIM(C11),[1]!Table_Query_from_BetcoViews[[AlternateID]:[ItemDescr2]],5,FALSE),(CONCATENATE(D11,E11,F11)))</f>
        <v>Washer for AS20</v>
      </c>
      <c r="J11">
        <f t="shared" si="0"/>
        <v>3</v>
      </c>
    </row>
    <row r="12" spans="2:10">
      <c r="B12" s="4">
        <v>13</v>
      </c>
      <c r="C12" s="2" t="s">
        <v>20</v>
      </c>
      <c r="D12" s="2" t="s">
        <v>21</v>
      </c>
      <c r="E12" s="5" t="s">
        <v>40</v>
      </c>
      <c r="F12" s="2" t="s">
        <v>22</v>
      </c>
      <c r="G12" s="3">
        <v>200</v>
      </c>
      <c r="H12" s="6" t="e">
        <f>IF(ISNA(VLOOKUP(C12,'[1]Parts List Query'!$G$2:'[1]Parts List Query'!$J$17536,4,FALSE))=TRUE,(C12),(LEFT(VLOOKUP(C12,[1]!Table_Query_from_BetcoViews[[AlternateID]:[MainSKU]],4,FALSE),6)))</f>
        <v>#REF!</v>
      </c>
      <c r="I12" s="6" t="str">
        <f>IFERROR(VLOOKUP(TRIM(C12),[1]!Table_Query_from_BetcoViews[[AlternateID]:[ItemDescr2]],5,FALSE),(CONCATENATE(D12,E12,F12)))</f>
        <v>Bearing, 6005 2RS</v>
      </c>
      <c r="J12">
        <f t="shared" si="0"/>
        <v>2</v>
      </c>
    </row>
    <row r="13" spans="2:10">
      <c r="B13" s="4">
        <v>14</v>
      </c>
      <c r="C13" s="2" t="s">
        <v>23</v>
      </c>
      <c r="D13" s="2" t="s">
        <v>24</v>
      </c>
      <c r="E13" s="5" t="s">
        <v>40</v>
      </c>
      <c r="F13" s="2" t="s">
        <v>25</v>
      </c>
      <c r="G13" s="3">
        <v>100</v>
      </c>
      <c r="H13" s="6" t="e">
        <f>IF(ISNA(VLOOKUP(C13,'[1]Parts List Query'!$G$2:'[1]Parts List Query'!$J$17536,4,FALSE))=TRUE,(C13),(LEFT(VLOOKUP(C13,[1]!Table_Query_from_BetcoViews[[AlternateID]:[MainSKU]],4,FALSE),6)))</f>
        <v>#REF!</v>
      </c>
      <c r="I13" s="6" t="str">
        <f>IFERROR(VLOOKUP(TRIM(C13),[1]!Table_Query_from_BetcoViews[[AlternateID]:[ItemDescr2]],5,FALSE),(CONCATENATE(D13,E13,F13)))</f>
        <v>Bearing spacer</v>
      </c>
      <c r="J13">
        <f t="shared" si="0"/>
        <v>1</v>
      </c>
    </row>
    <row r="14" spans="2:10">
      <c r="B14" s="4">
        <v>15</v>
      </c>
      <c r="C14" s="2" t="s">
        <v>26</v>
      </c>
      <c r="D14" s="2" t="s">
        <v>27</v>
      </c>
      <c r="E14" s="5" t="s">
        <v>40</v>
      </c>
      <c r="G14" s="3">
        <v>100</v>
      </c>
      <c r="H14" s="6" t="e">
        <f>IF(ISNA(VLOOKUP(C14,'[1]Parts List Query'!$G$2:'[1]Parts List Query'!$J$17536,4,FALSE))=TRUE,(C14),(LEFT(VLOOKUP(C14,[1]!Table_Query_from_BetcoViews[[AlternateID]:[MainSKU]],4,FALSE),6)))</f>
        <v>#REF!</v>
      </c>
      <c r="I14" s="6" t="str">
        <f>IFERROR(VLOOKUP(TRIM(C14),[1]!Table_Query_from_BetcoViews[[AlternateID]:[ItemDescr2]],5,FALSE),(CONCATENATE(D14,E14,F14)))</f>
        <v>Conveyor</v>
      </c>
      <c r="J14">
        <f t="shared" si="0"/>
        <v>1</v>
      </c>
    </row>
    <row r="15" spans="2:10">
      <c r="B15" s="4">
        <v>17</v>
      </c>
      <c r="C15" s="2" t="s">
        <v>28</v>
      </c>
      <c r="D15" s="2" t="s">
        <v>29</v>
      </c>
      <c r="E15" s="5" t="s">
        <v>40</v>
      </c>
      <c r="F15" s="2" t="s">
        <v>30</v>
      </c>
      <c r="G15" s="3">
        <v>100</v>
      </c>
      <c r="H15" s="6" t="e">
        <f>IF(ISNA(VLOOKUP(C15,'[1]Parts List Query'!$G$2:'[1]Parts List Query'!$J$17536,4,FALSE))=TRUE,(C15),(LEFT(VLOOKUP(C15,[1]!Table_Query_from_BetcoViews[[AlternateID]:[MainSKU]],4,FALSE),6)))</f>
        <v>#REF!</v>
      </c>
      <c r="I15" s="6" t="str">
        <f>IFERROR(VLOOKUP(TRIM(C15),[1]!Table_Query_from_BetcoViews[[AlternateID]:[ItemDescr2]],5,FALSE),(CONCATENATE(D15,E15,F15)))</f>
        <v>Seegeer</v>
      </c>
      <c r="J15">
        <f t="shared" si="0"/>
        <v>1</v>
      </c>
    </row>
    <row r="16" spans="2:10">
      <c r="B16" s="4">
        <v>18</v>
      </c>
      <c r="C16" s="2" t="s">
        <v>31</v>
      </c>
      <c r="D16" s="2" t="s">
        <v>32</v>
      </c>
      <c r="E16" s="5" t="s">
        <v>40</v>
      </c>
      <c r="F16" s="2" t="s">
        <v>33</v>
      </c>
      <c r="G16" s="3">
        <v>100</v>
      </c>
      <c r="H16" s="6" t="e">
        <f>IF(ISNA(VLOOKUP(C16,'[1]Parts List Query'!$G$2:'[1]Parts List Query'!$J$17536,4,FALSE))=TRUE,(C16),(LEFT(VLOOKUP(C16,[1]!Table_Query_from_BetcoViews[[AlternateID]:[MainSKU]],4,FALSE),6)))</f>
        <v>#REF!</v>
      </c>
      <c r="I16" s="6" t="str">
        <f>IFERROR(VLOOKUP(TRIM(C16),[1]!Table_Query_from_BetcoViews[[AlternateID]:[ItemDescr2]],5,FALSE),(CONCATENATE(D16,E16,F16)))</f>
        <v>Splash guard</v>
      </c>
      <c r="J16">
        <f t="shared" si="0"/>
        <v>1</v>
      </c>
    </row>
    <row r="17" spans="2:10">
      <c r="B17" s="4">
        <v>19</v>
      </c>
      <c r="C17" s="2" t="s">
        <v>34</v>
      </c>
      <c r="D17" s="2" t="s">
        <v>35</v>
      </c>
      <c r="E17" s="5" t="s">
        <v>40</v>
      </c>
      <c r="F17" s="2" t="s">
        <v>36</v>
      </c>
      <c r="G17" s="3">
        <v>100</v>
      </c>
      <c r="H17" s="6" t="e">
        <f>IF(ISNA(VLOOKUP(C17,'[1]Parts List Query'!$G$2:'[1]Parts List Query'!$J$17536,4,FALSE))=TRUE,(C17),(LEFT(VLOOKUP(C17,[1]!Table_Query_from_BetcoViews[[AlternateID]:[MainSKU]],4,FALSE),6)))</f>
        <v>#REF!</v>
      </c>
      <c r="I17" s="6" t="str">
        <f>IFERROR(VLOOKUP(TRIM(C17),[1]!Table_Query_from_BetcoViews[[AlternateID]:[ItemDescr2]],5,FALSE),(CONCATENATE(D17,E17,F17)))</f>
        <v>Pulley, pipe WS24 before 04B004</v>
      </c>
      <c r="J17">
        <f t="shared" si="0"/>
        <v>1</v>
      </c>
    </row>
    <row r="18" spans="2:10">
      <c r="B18" s="4">
        <v>20</v>
      </c>
      <c r="C18" s="2" t="s">
        <v>37</v>
      </c>
      <c r="D18" s="2" t="s">
        <v>38</v>
      </c>
      <c r="E18" s="5" t="s">
        <v>40</v>
      </c>
      <c r="F18" s="2" t="s">
        <v>39</v>
      </c>
      <c r="G18" s="3">
        <v>100</v>
      </c>
      <c r="H18" s="6" t="e">
        <f>IF(ISNA(VLOOKUP(C18,'[1]Parts List Query'!$G$2:'[1]Parts List Query'!$J$17536,4,FALSE))=TRUE,(C18),(LEFT(VLOOKUP(C18,[1]!Table_Query_from_BetcoViews[[AlternateID]:[MainSKU]],4,FALSE),6)))</f>
        <v>#REF!</v>
      </c>
      <c r="I18" s="6" t="str">
        <f>IFERROR(VLOOKUP(TRIM(C18),[1]!Table_Query_from_BetcoViews[[AlternateID]:[ItemDescr2]],5,FALSE),(CONCATENATE(D18,E18,F18)))</f>
        <v>Pin</v>
      </c>
      <c r="J18">
        <f t="shared" si="0"/>
        <v>1</v>
      </c>
    </row>
    <row r="19" spans="2:10">
      <c r="H19" s="6" t="e">
        <f>IF(ISNA(VLOOKUP(C19,'[1]Parts List Query'!$G$2:'[1]Parts List Query'!$J$17536,4,FALSE))=TRUE,(C19),(LEFT(VLOOKUP(C19,[1]!Table_Query_from_BetcoViews[[AlternateID]:[MainSKU]],4,FALSE),6)))</f>
        <v>#REF!</v>
      </c>
      <c r="I19" s="6" t="str">
        <f>IFERROR(VLOOKUP(TRIM(C19),[1]!Table_Query_from_BetcoViews[[AlternateID]:[ItemDescr2]],5,FALSE),(CONCATENATE(D19,E19,F19)))</f>
        <v/>
      </c>
    </row>
    <row r="20" spans="2:10" ht="15">
      <c r="B20" s="11" t="s">
        <v>74</v>
      </c>
      <c r="C20" s="12" t="s">
        <v>75</v>
      </c>
      <c r="D20" s="11" t="s">
        <v>72</v>
      </c>
      <c r="E20" s="11" t="s">
        <v>76</v>
      </c>
      <c r="G20" s="18" t="s">
        <v>70</v>
      </c>
      <c r="H20" s="10" t="s">
        <v>71</v>
      </c>
      <c r="I20" s="19" t="s">
        <v>108</v>
      </c>
      <c r="J20" s="10" t="s">
        <v>73</v>
      </c>
    </row>
    <row r="21" spans="2:10" ht="15">
      <c r="C21" s="15" t="s">
        <v>77</v>
      </c>
      <c r="D21" s="14" t="s">
        <v>78</v>
      </c>
      <c r="G21" s="17">
        <v>1</v>
      </c>
      <c r="H21" s="8" t="e">
        <f>IF(ISNA(VLOOKUP(C21,'[1]Parts List Query'!$G$2:'[1]Parts List Query'!$J$17536,4,FALSE))=TRUE,(C21),(LEFT(VLOOKUP(C21,[1]!Table_Query_from_BetcoViews[[AlternateID]:[MainSKU]],4,FALSE),6)))</f>
        <v>#REF!</v>
      </c>
      <c r="I21" s="9" t="str">
        <f>IFERROR(VLOOKUP(TRIM(C21),[1]!Table_Query_from_BetcoViews[[AlternateID]:[ItemDescr2]],5,FALSE),(CONCATENATE(D21,J21,F21)))</f>
        <v>Union Elbow</v>
      </c>
      <c r="J21" s="16">
        <v>1</v>
      </c>
    </row>
    <row r="22" spans="2:10" ht="15">
      <c r="C22" s="15" t="s">
        <v>79</v>
      </c>
      <c r="D22" s="14" t="s">
        <v>3</v>
      </c>
      <c r="G22" s="17">
        <v>2</v>
      </c>
      <c r="H22" s="8" t="s">
        <v>43</v>
      </c>
      <c r="I22" s="9" t="str">
        <f>IFERROR(VLOOKUP(TRIM(C22),[1]!Table_Query_from_BetcoViews[[AlternateID]:[ItemDescr2]],5,FALSE),(CONCATENATE(D22,J22,F22)))</f>
        <v>Screw</v>
      </c>
      <c r="J22" s="16">
        <v>4</v>
      </c>
    </row>
    <row r="23" spans="2:10" ht="15">
      <c r="C23" s="15" t="s">
        <v>80</v>
      </c>
      <c r="D23" s="14" t="s">
        <v>81</v>
      </c>
      <c r="G23" s="17">
        <v>3</v>
      </c>
      <c r="H23" s="8" t="s">
        <v>45</v>
      </c>
      <c r="I23" s="9" t="str">
        <f>IFERROR(VLOOKUP(TRIM(C23),[1]!Table_Query_from_BetcoViews[[AlternateID]:[ItemDescr2]],5,FALSE),(CONCATENATE(D23,J23,F23)))</f>
        <v>Washer</v>
      </c>
      <c r="J23" s="16">
        <v>4</v>
      </c>
    </row>
    <row r="24" spans="2:10" ht="15">
      <c r="C24" s="15" t="s">
        <v>82</v>
      </c>
      <c r="D24" s="14" t="s">
        <v>81</v>
      </c>
      <c r="G24" s="17">
        <v>4</v>
      </c>
      <c r="H24" s="8" t="s">
        <v>47</v>
      </c>
      <c r="I24" s="9" t="str">
        <f>IFERROR(VLOOKUP(TRIM(C24),[1]!Table_Query_from_BetcoViews[[AlternateID]:[ItemDescr2]],5,FALSE),(CONCATENATE(D24,J24,F24)))</f>
        <v>Washer</v>
      </c>
      <c r="J24" s="16">
        <v>4</v>
      </c>
    </row>
    <row r="25" spans="2:10" ht="15">
      <c r="C25" s="15" t="s">
        <v>83</v>
      </c>
      <c r="D25" s="14" t="s">
        <v>84</v>
      </c>
      <c r="G25" s="17">
        <v>5</v>
      </c>
      <c r="H25" s="8" t="e">
        <f>IF(ISNA(VLOOKUP(C25,'[1]Parts List Query'!$G$2:'[1]Parts List Query'!$J$17536,4,FALSE))=TRUE,(C25),(LEFT(VLOOKUP(C25,[1]!Table_Query_from_BetcoViews[[AlternateID]:[MainSKU]],4,FALSE),6)))</f>
        <v>#REF!</v>
      </c>
      <c r="I25" s="9" t="str">
        <f>IFERROR(VLOOKUP(TRIM(C25),[1]!Table_Query_from_BetcoViews[[AlternateID]:[ItemDescr2]],5,FALSE),(CONCATENATE(D25,J25,F25)))</f>
        <v>Cover  WS20</v>
      </c>
      <c r="J25" s="16">
        <v>1</v>
      </c>
    </row>
    <row r="26" spans="2:10" ht="15">
      <c r="C26" s="15" t="s">
        <v>85</v>
      </c>
      <c r="D26" s="14" t="s">
        <v>86</v>
      </c>
      <c r="G26" s="17">
        <v>6</v>
      </c>
      <c r="H26" s="8" t="e">
        <f>IF(ISNA(VLOOKUP(C26,'[1]Parts List Query'!$G$2:'[1]Parts List Query'!$J$17536,4,FALSE))=TRUE,(C26),(LEFT(VLOOKUP(C26,[1]!Table_Query_from_BetcoViews[[AlternateID]:[MainSKU]],4,FALSE),6)))</f>
        <v>#REF!</v>
      </c>
      <c r="I26" s="9" t="str">
        <f>IFERROR(VLOOKUP(TRIM(C26),[1]!Table_Query_from_BetcoViews[[AlternateID]:[ItemDescr2]],5,FALSE),(CONCATENATE(D26,J26,F26)))</f>
        <v>Gasket</v>
      </c>
      <c r="J26" s="16">
        <v>1</v>
      </c>
    </row>
    <row r="27" spans="2:10" ht="15">
      <c r="C27" s="15" t="s">
        <v>87</v>
      </c>
      <c r="D27" s="14" t="s">
        <v>88</v>
      </c>
      <c r="G27" s="17">
        <v>7</v>
      </c>
      <c r="H27" s="8" t="e">
        <f>IF(ISNA(VLOOKUP(C27,'[1]Parts List Query'!$G$2:'[1]Parts List Query'!$J$17536,4,FALSE))=TRUE,(C27),(LEFT(VLOOKUP(C27,[1]!Table_Query_from_BetcoViews[[AlternateID]:[MainSKU]],4,FALSE),6)))</f>
        <v>#REF!</v>
      </c>
      <c r="I27" s="9" t="str">
        <f>IFERROR(VLOOKUP(TRIM(C27),[1]!Table_Query_from_BetcoViews[[AlternateID]:[ItemDescr2]],5,FALSE),(CONCATENATE(D27,J27,F27)))</f>
        <v>Nipple</v>
      </c>
      <c r="J27" s="16">
        <v>1</v>
      </c>
    </row>
    <row r="28" spans="2:10" ht="15">
      <c r="C28" s="15" t="s">
        <v>89</v>
      </c>
      <c r="D28" s="14" t="s">
        <v>90</v>
      </c>
      <c r="G28" s="17">
        <v>8</v>
      </c>
      <c r="H28" s="8" t="e">
        <f>IF(ISNA(VLOOKUP(C28,'[1]Parts List Query'!$G$2:'[1]Parts List Query'!$J$17536,4,FALSE))=TRUE,(C28),(LEFT(VLOOKUP(C28,[1]!Table_Query_from_BetcoViews[[AlternateID]:[MainSKU]],4,FALSE),6)))</f>
        <v>#REF!</v>
      </c>
      <c r="I28" s="9" t="str">
        <f>IFERROR(VLOOKUP(TRIM(C28),[1]!Table_Query_from_BetcoViews[[AlternateID]:[ItemDescr2]],5,FALSE),(CONCATENATE(D28,J28,F28)))</f>
        <v>AS20 Nut</v>
      </c>
      <c r="J28" s="16">
        <v>1</v>
      </c>
    </row>
    <row r="29" spans="2:10" ht="15">
      <c r="C29" s="15" t="s">
        <v>91</v>
      </c>
      <c r="D29" s="13" t="s">
        <v>12</v>
      </c>
      <c r="G29" s="17">
        <v>9</v>
      </c>
      <c r="H29" s="8" t="e">
        <f>IF(ISNA(VLOOKUP(C29,'[1]Parts List Query'!$G$2:'[1]Parts List Query'!$J$17536,4,FALSE))=TRUE,(C29),(LEFT(VLOOKUP(C29,[1]!Table_Query_from_BetcoViews[[AlternateID]:[MainSKU]],4,FALSE),6)))</f>
        <v>#REF!</v>
      </c>
      <c r="I29" s="9" t="str">
        <f>IFERROR(VLOOKUP(TRIM(C29),[1]!Table_Query_from_BetcoViews[[AlternateID]:[ItemDescr2]],5,FALSE),(CONCATENATE(D29,J29,F29)))</f>
        <v>Flange, WS20</v>
      </c>
      <c r="J29" s="16">
        <v>1</v>
      </c>
    </row>
    <row r="30" spans="2:10" ht="15">
      <c r="C30" s="15" t="s">
        <v>92</v>
      </c>
      <c r="D30" s="14" t="s">
        <v>3</v>
      </c>
      <c r="G30" s="17">
        <v>10</v>
      </c>
      <c r="H30" s="8" t="e">
        <f>IF(ISNA(VLOOKUP(C30,'[1]Parts List Query'!$G$2:'[1]Parts List Query'!$J$17536,4,FALSE))=TRUE,(C30),(LEFT(VLOOKUP(C30,[1]!Table_Query_from_BetcoViews[[AlternateID]:[MainSKU]],4,FALSE),6)))</f>
        <v>#REF!</v>
      </c>
      <c r="I30" s="9" t="str">
        <f>IFERROR(VLOOKUP(TRIM(C30),[1]!Table_Query_from_BetcoViews[[AlternateID]:[ItemDescr2]],5,FALSE),(CONCATENATE(D30,J30,F30)))</f>
        <v>Screw</v>
      </c>
      <c r="J30" s="16">
        <v>3</v>
      </c>
    </row>
    <row r="31" spans="2:10" ht="15">
      <c r="C31" s="15" t="s">
        <v>93</v>
      </c>
      <c r="D31" s="14" t="s">
        <v>81</v>
      </c>
      <c r="G31" s="17">
        <v>11</v>
      </c>
      <c r="H31" s="8" t="e">
        <f>IF(ISNA(VLOOKUP(C31,'[1]Parts List Query'!$G$2:'[1]Parts List Query'!$J$17536,4,FALSE))=TRUE,(C31),(LEFT(VLOOKUP(C31,[1]!Table_Query_from_BetcoViews[[AlternateID]:[MainSKU]],4,FALSE),6)))</f>
        <v>#REF!</v>
      </c>
      <c r="I31" s="9" t="str">
        <f>IFERROR(VLOOKUP(TRIM(C31),[1]!Table_Query_from_BetcoViews[[AlternateID]:[ItemDescr2]],5,FALSE),(CONCATENATE(D31,J31,F31)))</f>
        <v>Cham Washer</v>
      </c>
      <c r="J31" s="16">
        <v>3</v>
      </c>
    </row>
    <row r="32" spans="2:10" ht="15">
      <c r="C32" s="15" t="s">
        <v>94</v>
      </c>
      <c r="D32" s="14" t="s">
        <v>81</v>
      </c>
      <c r="G32" s="17">
        <v>12</v>
      </c>
      <c r="H32" s="8" t="e">
        <f>IF(ISNA(VLOOKUP(C32,'[1]Parts List Query'!$G$2:'[1]Parts List Query'!$J$17536,4,FALSE))=TRUE,(C32),(LEFT(VLOOKUP(C32,[1]!Table_Query_from_BetcoViews[[AlternateID]:[MainSKU]],4,FALSE),6)))</f>
        <v>#REF!</v>
      </c>
      <c r="I32" s="9" t="str">
        <f>IFERROR(VLOOKUP(TRIM(C32),[1]!Table_Query_from_BetcoViews[[AlternateID]:[ItemDescr2]],5,FALSE),(CONCATENATE(D32,J32,F32)))</f>
        <v>Washer for AS20</v>
      </c>
      <c r="J32" s="16">
        <v>3</v>
      </c>
    </row>
    <row r="33" spans="3:10" ht="15">
      <c r="C33" s="15" t="s">
        <v>95</v>
      </c>
      <c r="D33" s="14" t="s">
        <v>96</v>
      </c>
      <c r="G33" s="17">
        <v>13</v>
      </c>
      <c r="H33" s="8" t="e">
        <f>IF(ISNA(VLOOKUP(C33,'[1]Parts List Query'!$G$2:'[1]Parts List Query'!$J$17536,4,FALSE))=TRUE,(C33),(LEFT(VLOOKUP(C33,[1]!Table_Query_from_BetcoViews[[AlternateID]:[MainSKU]],4,FALSE),6)))</f>
        <v>#REF!</v>
      </c>
      <c r="I33" s="9" t="str">
        <f>IFERROR(VLOOKUP(TRIM(C33),[1]!Table_Query_from_BetcoViews[[AlternateID]:[ItemDescr2]],5,FALSE),(CONCATENATE(D33,J33,F33)))</f>
        <v>Bearing, 6005 2RS</v>
      </c>
      <c r="J33" s="16">
        <v>2</v>
      </c>
    </row>
    <row r="34" spans="3:10" ht="15">
      <c r="C34" s="15" t="s">
        <v>97</v>
      </c>
      <c r="D34" s="14" t="s">
        <v>24</v>
      </c>
      <c r="G34" s="17">
        <v>14</v>
      </c>
      <c r="H34" s="8" t="e">
        <f>IF(ISNA(VLOOKUP(C34,'[1]Parts List Query'!$G$2:'[1]Parts List Query'!$J$17536,4,FALSE))=TRUE,(C34),(LEFT(VLOOKUP(C34,[1]!Table_Query_from_BetcoViews[[AlternateID]:[MainSKU]],4,FALSE),6)))</f>
        <v>#REF!</v>
      </c>
      <c r="I34" s="9" t="str">
        <f>IFERROR(VLOOKUP(TRIM(C34),[1]!Table_Query_from_BetcoViews[[AlternateID]:[ItemDescr2]],5,FALSE),(CONCATENATE(D34,J34,F34)))</f>
        <v>Bearing spacer</v>
      </c>
      <c r="J34" s="16">
        <v>1</v>
      </c>
    </row>
    <row r="35" spans="3:10" ht="15">
      <c r="C35" s="15" t="s">
        <v>98</v>
      </c>
      <c r="D35" s="14" t="s">
        <v>99</v>
      </c>
      <c r="G35" s="17">
        <v>15</v>
      </c>
      <c r="H35" s="8" t="e">
        <f>IF(ISNA(VLOOKUP(C35,'[1]Parts List Query'!$G$2:'[1]Parts List Query'!$J$17536,4,FALSE))=TRUE,(C35),(LEFT(VLOOKUP(C35,[1]!Table_Query_from_BetcoViews[[AlternateID]:[MainSKU]],4,FALSE),6)))</f>
        <v>#REF!</v>
      </c>
      <c r="I35" s="9" t="str">
        <f>IFERROR(VLOOKUP(TRIM(C35),[1]!Table_Query_from_BetcoViews[[AlternateID]:[ItemDescr2]],5,FALSE),(CONCATENATE(D35,J35,F35)))</f>
        <v>Conveyor</v>
      </c>
      <c r="J35" s="16">
        <v>1</v>
      </c>
    </row>
    <row r="36" spans="3:10" ht="15">
      <c r="C36" s="15" t="s">
        <v>100</v>
      </c>
      <c r="D36" s="14" t="s">
        <v>101</v>
      </c>
      <c r="G36" s="17">
        <v>16</v>
      </c>
      <c r="H36" s="8" t="e">
        <f>IF(ISNA(VLOOKUP(C36,'[1]Parts List Query'!$G$2:'[1]Parts List Query'!$J$17536,4,FALSE))=TRUE,(C36),(LEFT(VLOOKUP(C36,[1]!Table_Query_from_BetcoViews[[AlternateID]:[MainSKU]],4,FALSE),6)))</f>
        <v>#REF!</v>
      </c>
      <c r="I36" s="9" t="str">
        <f>IFERROR(VLOOKUP(TRIM(C36),[1]!Table_Query_from_BetcoViews[[AlternateID]:[ItemDescr2]],5,FALSE),(CONCATENATE(D36,J36,F36)))</f>
        <v>Cap  WS20</v>
      </c>
      <c r="J36" s="16">
        <v>1</v>
      </c>
    </row>
    <row r="37" spans="3:10" ht="15">
      <c r="C37" s="15" t="s">
        <v>102</v>
      </c>
      <c r="D37" s="14" t="s">
        <v>103</v>
      </c>
      <c r="G37" s="17">
        <v>17</v>
      </c>
      <c r="H37" s="8" t="e">
        <f>IF(ISNA(VLOOKUP(C37,'[1]Parts List Query'!$G$2:'[1]Parts List Query'!$J$17536,4,FALSE))=TRUE,(C37),(LEFT(VLOOKUP(C37,[1]!Table_Query_from_BetcoViews[[AlternateID]:[MainSKU]],4,FALSE),6)))</f>
        <v>#REF!</v>
      </c>
      <c r="I37" s="9" t="str">
        <f>IFERROR(VLOOKUP(TRIM(C37),[1]!Table_Query_from_BetcoViews[[AlternateID]:[ItemDescr2]],5,FALSE),(CONCATENATE(D37,J37,F37)))</f>
        <v>Seegeer</v>
      </c>
      <c r="J37" s="16">
        <v>1</v>
      </c>
    </row>
    <row r="38" spans="3:10" ht="15">
      <c r="C38" s="15" t="s">
        <v>104</v>
      </c>
      <c r="D38" s="13" t="s">
        <v>32</v>
      </c>
      <c r="G38" s="17">
        <v>18</v>
      </c>
      <c r="H38" s="8" t="e">
        <f>IF(ISNA(VLOOKUP(C38,'[1]Parts List Query'!$G$2:'[1]Parts List Query'!$J$17536,4,FALSE))=TRUE,(C38),(LEFT(VLOOKUP(C38,[1]!Table_Query_from_BetcoViews[[AlternateID]:[MainSKU]],4,FALSE),6)))</f>
        <v>#REF!</v>
      </c>
      <c r="I38" s="9" t="str">
        <f>IFERROR(VLOOKUP(TRIM(C38),[1]!Table_Query_from_BetcoViews[[AlternateID]:[ItemDescr2]],5,FALSE),(CONCATENATE(D38,J38,F38)))</f>
        <v>Splash guard</v>
      </c>
      <c r="J38" s="16">
        <v>1</v>
      </c>
    </row>
    <row r="39" spans="3:10" ht="15">
      <c r="C39" s="15" t="s">
        <v>105</v>
      </c>
      <c r="D39" s="14" t="s">
        <v>106</v>
      </c>
      <c r="G39" s="17">
        <v>19</v>
      </c>
      <c r="H39" s="8" t="e">
        <f>IF(ISNA(VLOOKUP(C39,'[1]Parts List Query'!$G$2:'[1]Parts List Query'!$J$17536,4,FALSE))=TRUE,(C39),(LEFT(VLOOKUP(C39,[1]!Table_Query_from_BetcoViews[[AlternateID]:[MainSKU]],4,FALSE),6)))</f>
        <v>#REF!</v>
      </c>
      <c r="I39" s="9" t="s">
        <v>109</v>
      </c>
      <c r="J39" s="16">
        <v>1</v>
      </c>
    </row>
    <row r="40" spans="3:10" ht="15">
      <c r="C40" s="15" t="s">
        <v>107</v>
      </c>
      <c r="D40" s="14" t="s">
        <v>38</v>
      </c>
      <c r="G40" s="17">
        <v>20</v>
      </c>
      <c r="H40" s="8" t="e">
        <f>IF(ISNA(VLOOKUP(C40,'[1]Parts List Query'!$G$2:'[1]Parts List Query'!$J$17536,4,FALSE))=TRUE,(C40),(LEFT(VLOOKUP(C40,[1]!Table_Query_from_BetcoViews[[AlternateID]:[MainSKU]],4,FALSE),6)))</f>
        <v>#REF!</v>
      </c>
      <c r="I40" s="9" t="str">
        <f>IFERROR(VLOOKUP(TRIM(C40),[1]!Table_Query_from_BetcoViews[[AlternateID]:[ItemDescr2]],5,FALSE),(CONCATENATE(D40,J40,F40)))</f>
        <v>Pin</v>
      </c>
      <c r="J40" s="16">
        <v>1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H52"/>
  <sheetViews>
    <sheetView tabSelected="1" workbookViewId="0">
      <selection activeCell="F3" sqref="F3"/>
    </sheetView>
  </sheetViews>
  <sheetFormatPr defaultRowHeight="12.75"/>
  <cols>
    <col min="1" max="1" width="1.5703125" customWidth="1"/>
    <col min="2" max="2" width="1.140625" customWidth="1"/>
    <col min="3" max="3" width="11.140625" customWidth="1"/>
    <col min="4" max="4" width="9.140625" style="7"/>
    <col min="5" max="5" width="9.5703125" style="7" customWidth="1"/>
    <col min="6" max="6" width="33.140625" customWidth="1"/>
    <col min="7" max="7" width="9.5703125" style="7" customWidth="1"/>
    <col min="8" max="8" width="11.42578125" customWidth="1"/>
    <col min="9" max="9" width="9.5703125" customWidth="1"/>
  </cols>
  <sheetData>
    <row r="1" spans="2:8" ht="6" customHeight="1" thickBot="1"/>
    <row r="2" spans="2:8" ht="5.25" customHeight="1">
      <c r="B2" s="20"/>
      <c r="C2" s="21"/>
      <c r="D2" s="22"/>
      <c r="E2" s="22"/>
      <c r="F2" s="21"/>
      <c r="G2" s="22"/>
      <c r="H2" s="23"/>
    </row>
    <row r="3" spans="2:8" ht="15">
      <c r="B3" s="24"/>
      <c r="C3" s="25"/>
      <c r="D3" s="26"/>
      <c r="E3" s="32"/>
      <c r="F3" s="33" t="s">
        <v>118</v>
      </c>
      <c r="G3" s="26"/>
      <c r="H3" s="27"/>
    </row>
    <row r="4" spans="2:8">
      <c r="B4" s="24"/>
      <c r="C4" s="25"/>
      <c r="D4" s="26"/>
      <c r="E4" s="26"/>
      <c r="F4" s="25"/>
      <c r="G4" s="26"/>
      <c r="H4" s="27"/>
    </row>
    <row r="5" spans="2:8">
      <c r="B5" s="24"/>
      <c r="C5" s="25"/>
      <c r="D5" s="26"/>
      <c r="E5" s="26"/>
      <c r="F5" s="25"/>
      <c r="G5" s="26"/>
      <c r="H5" s="27"/>
    </row>
    <row r="6" spans="2:8">
      <c r="B6" s="24"/>
      <c r="C6" s="25"/>
      <c r="D6" s="26"/>
      <c r="E6" s="26"/>
      <c r="F6" s="25"/>
      <c r="G6" s="26"/>
      <c r="H6" s="27"/>
    </row>
    <row r="7" spans="2:8">
      <c r="B7" s="24"/>
      <c r="C7" s="25"/>
      <c r="D7" s="26"/>
      <c r="E7" s="26"/>
      <c r="F7" s="25"/>
      <c r="G7" s="26"/>
      <c r="H7" s="27"/>
    </row>
    <row r="8" spans="2:8">
      <c r="B8" s="24"/>
      <c r="C8" s="25"/>
      <c r="D8" s="26"/>
      <c r="E8" s="26"/>
      <c r="F8" s="25"/>
      <c r="G8" s="26"/>
      <c r="H8" s="27"/>
    </row>
    <row r="9" spans="2:8">
      <c r="B9" s="24"/>
      <c r="C9" s="25"/>
      <c r="D9" s="26"/>
      <c r="E9" s="26"/>
      <c r="F9" s="25"/>
      <c r="G9" s="26"/>
      <c r="H9" s="27"/>
    </row>
    <row r="10" spans="2:8">
      <c r="B10" s="24"/>
      <c r="C10" s="25"/>
      <c r="D10" s="26"/>
      <c r="E10" s="26"/>
      <c r="F10" s="25"/>
      <c r="G10" s="26"/>
      <c r="H10" s="27"/>
    </row>
    <row r="11" spans="2:8">
      <c r="B11" s="24"/>
      <c r="C11" s="25"/>
      <c r="D11" s="26"/>
      <c r="E11" s="26"/>
      <c r="F11" s="25"/>
      <c r="G11" s="26"/>
      <c r="H11" s="27"/>
    </row>
    <row r="12" spans="2:8">
      <c r="B12" s="24"/>
      <c r="C12" s="25"/>
      <c r="D12" s="26"/>
      <c r="E12" s="26"/>
      <c r="F12" s="25"/>
      <c r="G12" s="26"/>
      <c r="H12" s="27"/>
    </row>
    <row r="13" spans="2:8">
      <c r="B13" s="24"/>
      <c r="C13" s="25"/>
      <c r="D13" s="26"/>
      <c r="E13" s="26"/>
      <c r="F13" s="25"/>
      <c r="G13" s="26"/>
      <c r="H13" s="27"/>
    </row>
    <row r="14" spans="2:8">
      <c r="B14" s="24"/>
      <c r="C14" s="25"/>
      <c r="D14" s="26"/>
      <c r="E14" s="26"/>
      <c r="F14" s="25"/>
      <c r="G14" s="26"/>
      <c r="H14" s="27"/>
    </row>
    <row r="15" spans="2:8">
      <c r="B15" s="24"/>
      <c r="C15" s="25"/>
      <c r="D15" s="26"/>
      <c r="E15" s="26"/>
      <c r="F15" s="25"/>
      <c r="G15" s="26"/>
      <c r="H15" s="27"/>
    </row>
    <row r="16" spans="2:8">
      <c r="B16" s="24"/>
      <c r="C16" s="25"/>
      <c r="D16" s="26"/>
      <c r="E16" s="26"/>
      <c r="F16" s="25"/>
      <c r="G16" s="26"/>
      <c r="H16" s="27"/>
    </row>
    <row r="17" spans="2:8">
      <c r="B17" s="24"/>
      <c r="C17" s="25"/>
      <c r="D17" s="26"/>
      <c r="E17" s="26"/>
      <c r="F17" s="25"/>
      <c r="G17" s="26"/>
      <c r="H17" s="27"/>
    </row>
    <row r="18" spans="2:8">
      <c r="B18" s="24"/>
      <c r="C18" s="25"/>
      <c r="D18" s="26"/>
      <c r="E18" s="26"/>
      <c r="F18" s="25"/>
      <c r="G18" s="26"/>
      <c r="H18" s="27"/>
    </row>
    <row r="19" spans="2:8">
      <c r="B19" s="24"/>
      <c r="C19" s="25"/>
      <c r="D19" s="26"/>
      <c r="E19" s="26"/>
      <c r="F19" s="25"/>
      <c r="G19" s="26"/>
      <c r="H19" s="27"/>
    </row>
    <row r="20" spans="2:8">
      <c r="B20" s="24"/>
      <c r="C20" s="25"/>
      <c r="D20" s="26"/>
      <c r="E20" s="26"/>
      <c r="F20" s="25"/>
      <c r="G20" s="26"/>
      <c r="H20" s="27"/>
    </row>
    <row r="21" spans="2:8">
      <c r="B21" s="24"/>
      <c r="C21" s="25"/>
      <c r="D21" s="26"/>
      <c r="E21" s="26"/>
      <c r="F21" s="25"/>
      <c r="G21" s="26"/>
      <c r="H21" s="27"/>
    </row>
    <row r="22" spans="2:8">
      <c r="B22" s="24"/>
      <c r="C22" s="25"/>
      <c r="D22" s="26"/>
      <c r="E22" s="26"/>
      <c r="F22" s="25"/>
      <c r="G22" s="26"/>
      <c r="H22" s="27"/>
    </row>
    <row r="23" spans="2:8">
      <c r="B23" s="24"/>
      <c r="C23" s="25"/>
      <c r="D23" s="26"/>
      <c r="E23" s="26"/>
      <c r="F23" s="25"/>
      <c r="G23" s="26"/>
      <c r="H23" s="27"/>
    </row>
    <row r="24" spans="2:8">
      <c r="B24" s="24"/>
      <c r="C24" s="25"/>
      <c r="D24" s="26"/>
      <c r="E24" s="26"/>
      <c r="F24" s="25"/>
      <c r="G24" s="26"/>
      <c r="H24" s="27"/>
    </row>
    <row r="25" spans="2:8">
      <c r="B25" s="24"/>
      <c r="C25" s="25"/>
      <c r="D25" s="26"/>
      <c r="E25" s="26"/>
      <c r="F25" s="25"/>
      <c r="G25" s="26"/>
      <c r="H25" s="27"/>
    </row>
    <row r="26" spans="2:8">
      <c r="B26" s="24"/>
      <c r="C26" s="25"/>
      <c r="D26" s="26"/>
      <c r="E26" s="26"/>
      <c r="F26" s="25"/>
      <c r="G26" s="26"/>
      <c r="H26" s="27"/>
    </row>
    <row r="27" spans="2:8">
      <c r="B27" s="24"/>
      <c r="C27" s="25"/>
      <c r="D27" s="26"/>
      <c r="E27" s="26"/>
      <c r="F27" s="25"/>
      <c r="G27" s="26"/>
      <c r="H27" s="27"/>
    </row>
    <row r="28" spans="2:8">
      <c r="B28" s="24"/>
      <c r="C28" s="25"/>
      <c r="D28" s="26"/>
      <c r="E28" s="26"/>
      <c r="F28" s="25"/>
      <c r="G28" s="26"/>
      <c r="H28" s="27"/>
    </row>
    <row r="29" spans="2:8">
      <c r="B29" s="24"/>
      <c r="C29" s="25"/>
      <c r="D29" s="26"/>
      <c r="E29" s="26"/>
      <c r="F29" s="25"/>
      <c r="G29" s="26"/>
      <c r="H29" s="27"/>
    </row>
    <row r="30" spans="2:8">
      <c r="B30" s="24"/>
      <c r="C30" s="25"/>
      <c r="D30" s="26"/>
      <c r="E30" s="26"/>
      <c r="F30" s="25"/>
      <c r="G30" s="26"/>
      <c r="H30" s="27"/>
    </row>
    <row r="31" spans="2:8" ht="15">
      <c r="B31" s="24"/>
      <c r="C31" s="25"/>
      <c r="D31" s="18" t="s">
        <v>70</v>
      </c>
      <c r="E31" s="10" t="s">
        <v>71</v>
      </c>
      <c r="F31" s="19" t="s">
        <v>108</v>
      </c>
      <c r="G31" s="10" t="s">
        <v>73</v>
      </c>
      <c r="H31" s="27"/>
    </row>
    <row r="32" spans="2:8" ht="15">
      <c r="B32" s="24"/>
      <c r="C32" s="25"/>
      <c r="D32" s="17">
        <v>1</v>
      </c>
      <c r="E32" s="8" t="s">
        <v>41</v>
      </c>
      <c r="F32" s="9" t="s">
        <v>42</v>
      </c>
      <c r="G32" s="16">
        <v>1</v>
      </c>
      <c r="H32" s="27"/>
    </row>
    <row r="33" spans="2:8" ht="15">
      <c r="B33" s="24"/>
      <c r="C33" s="25"/>
      <c r="D33" s="17">
        <v>2</v>
      </c>
      <c r="E33" s="8" t="s">
        <v>43</v>
      </c>
      <c r="F33" s="9" t="s">
        <v>44</v>
      </c>
      <c r="G33" s="16">
        <v>4</v>
      </c>
      <c r="H33" s="27"/>
    </row>
    <row r="34" spans="2:8" ht="15">
      <c r="B34" s="24"/>
      <c r="C34" s="25"/>
      <c r="D34" s="17">
        <v>3</v>
      </c>
      <c r="E34" s="8" t="s">
        <v>45</v>
      </c>
      <c r="F34" s="9" t="s">
        <v>46</v>
      </c>
      <c r="G34" s="16">
        <v>4</v>
      </c>
      <c r="H34" s="27"/>
    </row>
    <row r="35" spans="2:8" ht="15">
      <c r="B35" s="24"/>
      <c r="C35" s="25"/>
      <c r="D35" s="17">
        <v>4</v>
      </c>
      <c r="E35" s="8" t="s">
        <v>47</v>
      </c>
      <c r="F35" s="9" t="s">
        <v>46</v>
      </c>
      <c r="G35" s="16">
        <v>4</v>
      </c>
      <c r="H35" s="27"/>
    </row>
    <row r="36" spans="2:8" ht="15">
      <c r="B36" s="24"/>
      <c r="C36" s="25"/>
      <c r="D36" s="17">
        <v>5</v>
      </c>
      <c r="E36" s="8" t="s">
        <v>110</v>
      </c>
      <c r="F36" s="9" t="s">
        <v>111</v>
      </c>
      <c r="G36" s="16">
        <v>1</v>
      </c>
      <c r="H36" s="27"/>
    </row>
    <row r="37" spans="2:8" ht="15">
      <c r="B37" s="24"/>
      <c r="C37" s="25"/>
      <c r="D37" s="17">
        <v>6</v>
      </c>
      <c r="E37" s="8" t="s">
        <v>112</v>
      </c>
      <c r="F37" s="9" t="s">
        <v>113</v>
      </c>
      <c r="G37" s="16">
        <v>1</v>
      </c>
      <c r="H37" s="27"/>
    </row>
    <row r="38" spans="2:8" ht="15">
      <c r="B38" s="24"/>
      <c r="C38" s="25"/>
      <c r="D38" s="17">
        <v>7</v>
      </c>
      <c r="E38" s="8" t="s">
        <v>114</v>
      </c>
      <c r="F38" s="9" t="s">
        <v>115</v>
      </c>
      <c r="G38" s="16">
        <v>1</v>
      </c>
      <c r="H38" s="27"/>
    </row>
    <row r="39" spans="2:8" ht="15">
      <c r="B39" s="24"/>
      <c r="C39" s="25"/>
      <c r="D39" s="17">
        <v>8</v>
      </c>
      <c r="E39" s="8" t="s">
        <v>48</v>
      </c>
      <c r="F39" s="9" t="s">
        <v>49</v>
      </c>
      <c r="G39" s="16">
        <v>1</v>
      </c>
      <c r="H39" s="27"/>
    </row>
    <row r="40" spans="2:8" ht="15">
      <c r="B40" s="24"/>
      <c r="C40" s="25"/>
      <c r="D40" s="17">
        <v>9</v>
      </c>
      <c r="E40" s="8" t="s">
        <v>50</v>
      </c>
      <c r="F40" s="9" t="s">
        <v>51</v>
      </c>
      <c r="G40" s="16">
        <v>1</v>
      </c>
      <c r="H40" s="27"/>
    </row>
    <row r="41" spans="2:8" ht="15">
      <c r="B41" s="24"/>
      <c r="C41" s="25"/>
      <c r="D41" s="17">
        <v>10</v>
      </c>
      <c r="E41" s="8" t="s">
        <v>52</v>
      </c>
      <c r="F41" s="9" t="s">
        <v>44</v>
      </c>
      <c r="G41" s="16">
        <v>3</v>
      </c>
      <c r="H41" s="27"/>
    </row>
    <row r="42" spans="2:8" ht="15">
      <c r="B42" s="24"/>
      <c r="C42" s="25"/>
      <c r="D42" s="17">
        <v>11</v>
      </c>
      <c r="E42" s="8" t="s">
        <v>53</v>
      </c>
      <c r="F42" s="9" t="s">
        <v>54</v>
      </c>
      <c r="G42" s="16">
        <v>3</v>
      </c>
      <c r="H42" s="27"/>
    </row>
    <row r="43" spans="2:8" ht="15">
      <c r="B43" s="24"/>
      <c r="C43" s="25"/>
      <c r="D43" s="17">
        <v>12</v>
      </c>
      <c r="E43" s="8" t="s">
        <v>55</v>
      </c>
      <c r="F43" s="9" t="s">
        <v>56</v>
      </c>
      <c r="G43" s="16">
        <v>3</v>
      </c>
      <c r="H43" s="27"/>
    </row>
    <row r="44" spans="2:8" ht="15">
      <c r="B44" s="24"/>
      <c r="C44" s="25"/>
      <c r="D44" s="17">
        <v>13</v>
      </c>
      <c r="E44" s="8" t="s">
        <v>57</v>
      </c>
      <c r="F44" s="9" t="s">
        <v>58</v>
      </c>
      <c r="G44" s="16">
        <v>2</v>
      </c>
      <c r="H44" s="27"/>
    </row>
    <row r="45" spans="2:8" ht="15">
      <c r="B45" s="24"/>
      <c r="C45" s="25"/>
      <c r="D45" s="17">
        <v>14</v>
      </c>
      <c r="E45" s="8" t="s">
        <v>59</v>
      </c>
      <c r="F45" s="9" t="s">
        <v>60</v>
      </c>
      <c r="G45" s="16">
        <v>1</v>
      </c>
      <c r="H45" s="27"/>
    </row>
    <row r="46" spans="2:8" ht="15">
      <c r="B46" s="24"/>
      <c r="C46" s="25"/>
      <c r="D46" s="17">
        <v>15</v>
      </c>
      <c r="E46" s="8" t="s">
        <v>61</v>
      </c>
      <c r="F46" s="9" t="s">
        <v>62</v>
      </c>
      <c r="G46" s="16">
        <v>1</v>
      </c>
      <c r="H46" s="27"/>
    </row>
    <row r="47" spans="2:8" ht="15">
      <c r="B47" s="24"/>
      <c r="C47" s="25"/>
      <c r="D47" s="17">
        <v>16</v>
      </c>
      <c r="E47" s="8" t="s">
        <v>116</v>
      </c>
      <c r="F47" s="9" t="s">
        <v>117</v>
      </c>
      <c r="G47" s="16">
        <v>1</v>
      </c>
      <c r="H47" s="27"/>
    </row>
    <row r="48" spans="2:8" ht="15">
      <c r="B48" s="24"/>
      <c r="C48" s="25"/>
      <c r="D48" s="17">
        <v>17</v>
      </c>
      <c r="E48" s="8" t="s">
        <v>63</v>
      </c>
      <c r="F48" s="9" t="s">
        <v>64</v>
      </c>
      <c r="G48" s="16">
        <v>1</v>
      </c>
      <c r="H48" s="27"/>
    </row>
    <row r="49" spans="2:8" ht="15">
      <c r="B49" s="24"/>
      <c r="C49" s="25"/>
      <c r="D49" s="17">
        <v>18</v>
      </c>
      <c r="E49" s="8" t="s">
        <v>65</v>
      </c>
      <c r="F49" s="9" t="s">
        <v>66</v>
      </c>
      <c r="G49" s="16">
        <v>1</v>
      </c>
      <c r="H49" s="27"/>
    </row>
    <row r="50" spans="2:8" ht="15">
      <c r="B50" s="24"/>
      <c r="C50" s="25"/>
      <c r="D50" s="17">
        <v>19</v>
      </c>
      <c r="E50" s="8" t="s">
        <v>67</v>
      </c>
      <c r="F50" s="9" t="s">
        <v>109</v>
      </c>
      <c r="G50" s="16">
        <v>1</v>
      </c>
      <c r="H50" s="27"/>
    </row>
    <row r="51" spans="2:8" ht="15">
      <c r="B51" s="24"/>
      <c r="C51" s="25"/>
      <c r="D51" s="17">
        <v>20</v>
      </c>
      <c r="E51" s="8" t="s">
        <v>68</v>
      </c>
      <c r="F51" s="9" t="s">
        <v>69</v>
      </c>
      <c r="G51" s="16">
        <v>1</v>
      </c>
      <c r="H51" s="27"/>
    </row>
    <row r="52" spans="2:8" ht="13.5" thickBot="1">
      <c r="B52" s="28"/>
      <c r="C52" s="29"/>
      <c r="D52" s="30"/>
      <c r="E52" s="30"/>
      <c r="F52" s="29"/>
      <c r="G52" s="30"/>
      <c r="H52" s="31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FF69E1-6522-4DFA-B2BF-43BF6EAF5857}"/>
</file>

<file path=customXml/itemProps2.xml><?xml version="1.0" encoding="utf-8"?>
<ds:datastoreItem xmlns:ds="http://schemas.openxmlformats.org/officeDocument/2006/customXml" ds:itemID="{A98DAF86-66B4-47F8-8092-34442E1CA098}"/>
</file>

<file path=customXml/itemProps3.xml><?xml version="1.0" encoding="utf-8"?>
<ds:datastoreItem xmlns:ds="http://schemas.openxmlformats.org/officeDocument/2006/customXml" ds:itemID="{DD67CFB2-D375-47FA-B253-36E51B7D4B3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2010-12-03T20:16:12Z</cp:lastPrinted>
  <dcterms:created xsi:type="dcterms:W3CDTF">2010-08-17T15:18:43Z</dcterms:created>
  <dcterms:modified xsi:type="dcterms:W3CDTF">2010-12-03T20:31:25Z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